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345" activeTab="0"/>
  </bookViews>
  <sheets>
    <sheet name="pobl bach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<sst xmlns="http://schemas.openxmlformats.org/spreadsheetml/2006/main" count="45" uniqueCount="39">
  <si>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CUADRO 6</t>
  </si>
  <si>
    <t>UNAM. Población escolar de bachillerato</t>
  </si>
  <si>
    <t>2000 a 2024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</si>
  <si>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</si>
  <si>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</si>
  <si>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</si>
  <si>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</si>
  <si>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</si>
  <si>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</si>
  <si>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</si>
  <si>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</si>
  <si>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</si>
  <si>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</si>
  <si>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</si>
  <si>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</si>
  <si>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</si>
  <si>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</si>
  <si>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</si>
  <si>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</si>
  <si>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</si>
  <si>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</si>
  <si>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</si>
  <si>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</si>
  <si>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</si>
  <si>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</si>
  <si>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</si>
  <si>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</si>
  <si>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</si>
  <si>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</si>
  <si>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Población escolar total</t>
  </si>
  <si>
    <t>% mujeres</t>
  </si>
  <si>
    <t>Colegio de Ciencias y Humanidades</t>
  </si>
  <si>
    <r>
      <t>Escuela Nacional Preparatoria</t>
    </r>
    <r>
      <rPr>
        <vertAlign val="superscript"/>
        <sz val="10"/>
        <rFont val="Arial"/>
        <family val="2"/>
      </rPr>
      <t>a</t>
    </r>
  </si>
  <si>
    <t>Primer ingreso</t>
  </si>
  <si>
    <t>Reingreso</t>
  </si>
  <si>
    <r>
      <t>a</t>
    </r>
    <r>
      <rPr>
        <sz val="8"/>
        <rFont val="Arial"/>
        <family val="2"/>
      </rPr>
      <t xml:space="preserve"> Incluye Iniciación Universitaria.</t>
    </r>
  </si>
  <si>
    <t>Fuente: DGAE, UNAM.</t>
  </si>
  <si>
    <t>Fecha de corte: 17-X-2023</t>
  </si>
  <si>
    <t>Fecha de última actualización: 17-X-2023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</si>
</sst>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sz val="10"/>
      <color indexed="2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i/>
      <sz val="8"/>
      <color indexed="18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11893"/>
      <name val="Arial"/>
      <family val="2"/>
    </font>
    <font>
      <sz val="10"/>
      <color rgb="FF660066"/>
      <name val="Arial"/>
      <family val="2"/>
    </font>
    <font>
      <sz val="10"/>
      <color rgb="FF011893"/>
      <name val="Arial"/>
      <family val="2"/>
    </font>
    <font>
      <b/>
      <sz val="10"/>
      <color rgb="FF011893"/>
      <name val="Arial"/>
      <family val="2"/>
    </font>
    <font>
      <i/>
      <sz val="8"/>
      <color rgb="FF01189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0" borderId="0" xfId="52" applyAlignment="1">
      <alignment horizontal="center"/>
      <protection/>
    </xf>
    <xf numFmtId="0" fontId="18" fillId="0" borderId="0" xfId="52" applyAlignment="1">
      <alignment vertical="center"/>
      <protection/>
    </xf>
    <xf numFmtId="0" fontId="19" fillId="0" borderId="0" xfId="52" applyFont="1" applyAlignment="1">
      <alignment horizontal="center" vertical="center"/>
      <protection/>
    </xf>
    <xf numFmtId="0" fontId="20" fillId="0" borderId="0" xfId="52" applyFont="1" applyAlignment="1">
      <alignment vertical="center"/>
      <protection/>
    </xf>
    <xf numFmtId="0" fontId="48" fillId="0" borderId="0" xfId="52" applyFont="1" applyAlignment="1">
      <alignment horizontal="center" vertical="center"/>
      <protection/>
    </xf>
    <xf numFmtId="0" fontId="19" fillId="0" borderId="0" xfId="52" applyFont="1" applyAlignment="1">
      <alignment vertical="center"/>
      <protection/>
    </xf>
    <xf numFmtId="0" fontId="18" fillId="0" borderId="0" xfId="52" applyAlignment="1">
      <alignment horizontal="center" vertical="center"/>
      <protection/>
    </xf>
    <xf numFmtId="164" fontId="18" fillId="0" borderId="0" xfId="52" applyNumberFormat="1" applyAlignment="1">
      <alignment horizontal="center" vertical="center"/>
      <protection/>
    </xf>
    <xf numFmtId="164" fontId="49" fillId="0" borderId="0" xfId="52" applyNumberFormat="1" applyFont="1" applyAlignment="1">
      <alignment horizontal="center" vertical="center"/>
      <protection/>
    </xf>
    <xf numFmtId="164" fontId="50" fillId="0" borderId="0" xfId="52" applyNumberFormat="1" applyFont="1" applyAlignment="1">
      <alignment horizontal="center" vertical="center"/>
      <protection/>
    </xf>
    <xf numFmtId="0" fontId="24" fillId="0" borderId="0" xfId="52" applyFont="1" applyAlignment="1">
      <alignment horizontal="center" vertical="center"/>
      <protection/>
    </xf>
    <xf numFmtId="0" fontId="24" fillId="33" borderId="10" xfId="52" applyFont="1" applyFill="1" applyBorder="1" applyAlignment="1">
      <alignment horizontal="center" vertical="center"/>
      <protection/>
    </xf>
    <xf numFmtId="0" fontId="24" fillId="34" borderId="10" xfId="52" applyFont="1" applyFill="1" applyBorder="1" applyAlignment="1">
      <alignment horizontal="center" vertical="center"/>
      <protection/>
    </xf>
    <xf numFmtId="0" fontId="51" fillId="34" borderId="10" xfId="52" applyFont="1" applyFill="1" applyBorder="1" applyAlignment="1">
      <alignment horizontal="center" vertical="center"/>
      <protection/>
    </xf>
    <xf numFmtId="0" fontId="24" fillId="0" borderId="0" xfId="52" applyFont="1" applyAlignment="1">
      <alignment vertical="center"/>
      <protection/>
    </xf>
    <xf numFmtId="0" fontId="24" fillId="34" borderId="10" xfId="52" applyFont="1" applyFill="1" applyBorder="1" applyAlignment="1">
      <alignment vertical="center"/>
      <protection/>
    </xf>
    <xf numFmtId="164" fontId="24" fillId="34" borderId="10" xfId="52" applyNumberFormat="1" applyFont="1" applyFill="1" applyBorder="1" applyAlignment="1">
      <alignment vertical="center"/>
      <protection/>
    </xf>
    <xf numFmtId="3" fontId="24" fillId="34" borderId="10" xfId="52" applyNumberFormat="1" applyFont="1" applyFill="1" applyBorder="1" applyAlignment="1">
      <alignment vertical="center"/>
      <protection/>
    </xf>
    <xf numFmtId="3" fontId="51" fillId="34" borderId="10" xfId="52" applyNumberFormat="1" applyFont="1" applyFill="1" applyBorder="1" applyAlignment="1">
      <alignment vertical="center"/>
      <protection/>
    </xf>
    <xf numFmtId="165" fontId="18" fillId="0" borderId="0" xfId="52" applyNumberFormat="1" applyAlignment="1">
      <alignment vertical="center"/>
      <protection/>
    </xf>
    <xf numFmtId="0" fontId="24" fillId="34" borderId="10" xfId="52" applyFont="1" applyFill="1" applyBorder="1" applyAlignment="1">
      <alignment horizontal="left" vertical="center" indent="1"/>
      <protection/>
    </xf>
    <xf numFmtId="166" fontId="24" fillId="34" borderId="10" xfId="61" applyNumberFormat="1" applyFont="1" applyFill="1" applyBorder="1" applyAlignment="1">
      <alignment vertical="center"/>
    </xf>
    <xf numFmtId="166" fontId="51" fillId="34" borderId="10" xfId="61" applyNumberFormat="1" applyFont="1" applyFill="1" applyBorder="1" applyAlignment="1">
      <alignment vertical="center"/>
    </xf>
    <xf numFmtId="0" fontId="18" fillId="0" borderId="10" xfId="52" applyBorder="1" applyAlignment="1">
      <alignment horizontal="left" vertical="center" indent="1"/>
      <protection/>
    </xf>
    <xf numFmtId="164" fontId="18" fillId="0" borderId="10" xfId="52" applyNumberFormat="1" applyBorder="1" applyAlignment="1">
      <alignment horizontal="left" vertical="center"/>
      <protection/>
    </xf>
    <xf numFmtId="3" fontId="18" fillId="0" borderId="10" xfId="52" applyNumberFormat="1" applyBorder="1" applyAlignment="1">
      <alignment vertical="center"/>
      <protection/>
    </xf>
    <xf numFmtId="3" fontId="18" fillId="0" borderId="10" xfId="52" applyNumberFormat="1" applyFont="1" applyBorder="1" applyAlignment="1">
      <alignment vertical="center"/>
      <protection/>
    </xf>
    <xf numFmtId="3" fontId="50" fillId="0" borderId="10" xfId="52" applyNumberFormat="1" applyFont="1" applyBorder="1" applyAlignment="1">
      <alignment vertical="center"/>
      <protection/>
    </xf>
    <xf numFmtId="167" fontId="18" fillId="0" borderId="0" xfId="52" applyNumberFormat="1" applyAlignment="1">
      <alignment vertical="center"/>
      <protection/>
    </xf>
    <xf numFmtId="166" fontId="18" fillId="0" borderId="10" xfId="61" applyNumberFormat="1" applyBorder="1" applyAlignment="1">
      <alignment vertical="center"/>
    </xf>
    <xf numFmtId="166" fontId="0" fillId="0" borderId="10" xfId="61" applyNumberFormat="1" applyFont="1" applyBorder="1" applyAlignment="1">
      <alignment vertical="center"/>
    </xf>
    <xf numFmtId="166" fontId="18" fillId="0" borderId="10" xfId="61" applyNumberFormat="1" applyFont="1" applyBorder="1" applyAlignment="1">
      <alignment vertical="center"/>
    </xf>
    <xf numFmtId="166" fontId="50" fillId="0" borderId="10" xfId="61" applyNumberFormat="1" applyFont="1" applyBorder="1" applyAlignment="1">
      <alignment vertical="center"/>
    </xf>
    <xf numFmtId="9" fontId="18" fillId="0" borderId="10" xfId="61" applyBorder="1" applyAlignment="1">
      <alignment horizontal="left" vertical="center" indent="1"/>
    </xf>
    <xf numFmtId="164" fontId="18" fillId="0" borderId="10" xfId="52" applyNumberFormat="1" applyBorder="1" applyAlignment="1">
      <alignment vertical="center"/>
      <protection/>
    </xf>
    <xf numFmtId="0" fontId="18" fillId="0" borderId="0" xfId="52" applyAlignment="1">
      <alignment horizontal="left" vertical="center"/>
      <protection/>
    </xf>
    <xf numFmtId="164" fontId="18" fillId="0" borderId="0" xfId="52" applyNumberFormat="1" applyAlignment="1">
      <alignment vertical="center"/>
      <protection/>
    </xf>
    <xf numFmtId="164" fontId="49" fillId="0" borderId="0" xfId="52" applyNumberFormat="1" applyFont="1" applyAlignment="1">
      <alignment vertical="center"/>
      <protection/>
    </xf>
    <xf numFmtId="164" fontId="50" fillId="0" borderId="0" xfId="52" applyNumberFormat="1" applyFont="1" applyAlignment="1">
      <alignment vertical="center"/>
      <protection/>
    </xf>
    <xf numFmtId="0" fontId="27" fillId="0" borderId="0" xfId="52" applyFont="1" applyAlignment="1">
      <alignment vertical="center"/>
      <protection/>
    </xf>
    <xf numFmtId="3" fontId="18" fillId="0" borderId="0" xfId="52" applyNumberFormat="1" applyAlignment="1">
      <alignment vertical="center"/>
      <protection/>
    </xf>
    <xf numFmtId="3" fontId="49" fillId="0" borderId="0" xfId="52" applyNumberFormat="1" applyFont="1" applyAlignment="1">
      <alignment vertical="center"/>
      <protection/>
    </xf>
    <xf numFmtId="3" fontId="50" fillId="0" borderId="0" xfId="52" applyNumberFormat="1" applyFont="1" applyAlignment="1">
      <alignment vertical="center"/>
      <protection/>
    </xf>
    <xf numFmtId="0" fontId="28" fillId="0" borderId="0" xfId="52" applyFont="1" applyAlignment="1">
      <alignment vertical="center"/>
      <protection/>
    </xf>
    <xf numFmtId="0" fontId="18" fillId="0" borderId="0" xfId="52" applyAlignment="1">
      <alignment horizontal="right" vertical="center"/>
      <protection/>
    </xf>
    <xf numFmtId="0" fontId="49" fillId="0" borderId="0" xfId="52" applyFont="1" applyAlignment="1">
      <alignment vertical="center"/>
      <protection/>
    </xf>
    <xf numFmtId="0" fontId="50" fillId="0" borderId="0" xfId="52" applyFont="1" applyAlignment="1">
      <alignment vertical="center"/>
      <protection/>
    </xf>
    <xf numFmtId="0" fontId="52" fillId="0" borderId="0" xfId="52" applyFont="1" applyAlignment="1">
      <alignment horizontal="right" vertical="center"/>
      <protection/>
    </xf>
    <xf numFmtId="0" fontId="18" fillId="0" borderId="0" xfId="59" applyFont="1" applyAlignment="1">
      <alignment horizontal="left" vertical="center" indent="1"/>
      <protection/>
    </xf>
    <xf numFmtId="3" fontId="18" fillId="0" borderId="0" xfId="59" applyNumberFormat="1" applyFont="1" applyAlignment="1">
      <alignment vertical="center"/>
      <protection/>
    </xf>
    <xf numFmtId="166" fontId="18" fillId="0" borderId="0" xfId="61" applyNumberFormat="1" applyAlignment="1">
      <alignment vertical="center"/>
    </xf>
    <xf numFmtId="166" fontId="18" fillId="0" borderId="0" xfId="61" applyNumberFormat="1" applyFont="1" applyAlignment="1">
      <alignment vertical="center"/>
    </xf>
    <xf numFmtId="166" fontId="50" fillId="0" borderId="0" xfId="61" applyNumberFormat="1" applyFont="1" applyAlignment="1">
      <alignment vertical="center"/>
    </xf>
    <xf numFmtId="1" fontId="18" fillId="0" borderId="0" xfId="61" applyNumberFormat="1" applyFont="1" applyAlignment="1">
      <alignment vertical="center"/>
    </xf>
    <xf numFmtId="10" fontId="18" fillId="0" borderId="0" xfId="61" applyNumberFormat="1" applyAlignment="1">
      <alignment vertical="center"/>
    </xf>
    <xf numFmtId="168" fontId="49" fillId="0" borderId="0" xfId="52" applyNumberFormat="1" applyFont="1" applyAlignment="1">
      <alignment vertical="center"/>
      <protection/>
    </xf>
    <xf numFmtId="168" fontId="18" fillId="0" borderId="0" xfId="52" applyNumberFormat="1" applyAlignment="1">
      <alignment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 2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rmal_poblac99" xfId="59"/>
    <cellStyle name="Notas" xfId="60"/>
    <cellStyle name="Percent" xfId="61"/>
    <cellStyle name="Porcentual 2" xfId="62"/>
    <cellStyle name="Porcentual 2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eries%20estad&#237;sticas%20unam\2024\unam%20series%20estad&#237;sticas%202000-2024%20202404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SNP"/>
      <sheetName val="becarios prog"/>
      <sheetName val="becarios nivel"/>
      <sheetName val="sist incor"/>
      <sheetName val="educ cont"/>
      <sheetName val="crai cepe"/>
      <sheetName val="serv social"/>
      <sheetName val="pers acad"/>
      <sheetName val="pers acad TC"/>
      <sheetName val="nombr pa"/>
      <sheetName val="pa sedes fora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24"/>
      <sheetName val="población 1987-2024"/>
      <sheetName val="poblacion bach 1924-2024"/>
      <sheetName val="pi 1924-2024"/>
      <sheetName val="titulación 1924-2023"/>
      <sheetName val="tit dip exagra 1924-2023"/>
      <sheetName val="demanda 1975-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K40"/>
  <sheetViews>
    <sheetView tabSelected="1" zoomScale="85" zoomScaleNormal="85" zoomScalePageLayoutView="0" workbookViewId="0" topLeftCell="A1">
      <pane xSplit="2" ySplit="7" topLeftCell="G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AA1"/>
    </sheetView>
  </sheetViews>
  <sheetFormatPr defaultColWidth="11.421875" defaultRowHeight="15"/>
  <cols>
    <col min="1" max="1" width="34.7109375" style="2" customWidth="1"/>
    <col min="2" max="2" width="0" style="2" hidden="1" customWidth="1"/>
    <col min="3" max="18" width="11.421875" style="2" customWidth="1"/>
    <col min="19" max="21" width="11.421875" style="46" customWidth="1"/>
    <col min="22" max="26" width="11.421875" style="2" customWidth="1"/>
    <col min="27" max="27" width="11.421875" style="47" customWidth="1"/>
    <col min="28" max="16384" width="11.421875" style="2" customWidth="1"/>
  </cols>
  <sheetData>
    <row r="1" spans="1:27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3" spans="1:27" s="4" customFormat="1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6" customFormat="1" ht="18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2:27" ht="18" customHeight="1">
      <c r="B5" s="7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9"/>
      <c r="T5" s="9"/>
      <c r="U5" s="9"/>
      <c r="V5" s="8"/>
      <c r="W5" s="8"/>
      <c r="X5" s="8"/>
      <c r="Y5" s="8"/>
      <c r="Z5" s="8"/>
      <c r="AA5" s="10"/>
    </row>
    <row r="6" spans="1:27" s="15" customFormat="1" ht="18" customHeight="1">
      <c r="A6" s="11"/>
      <c r="B6" s="12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3" t="s">
        <v>16</v>
      </c>
      <c r="P6" s="13" t="s">
        <v>17</v>
      </c>
      <c r="Q6" s="13" t="s">
        <v>18</v>
      </c>
      <c r="R6" s="13" t="s">
        <v>19</v>
      </c>
      <c r="S6" s="13" t="s">
        <v>20</v>
      </c>
      <c r="T6" s="13" t="s">
        <v>21</v>
      </c>
      <c r="U6" s="13" t="s">
        <v>22</v>
      </c>
      <c r="V6" s="13" t="s">
        <v>23</v>
      </c>
      <c r="W6" s="13" t="s">
        <v>24</v>
      </c>
      <c r="X6" s="13" t="s">
        <v>25</v>
      </c>
      <c r="Y6" s="13" t="s">
        <v>26</v>
      </c>
      <c r="Z6" s="13" t="s">
        <v>27</v>
      </c>
      <c r="AA6" s="14" t="s">
        <v>28</v>
      </c>
    </row>
    <row r="7" spans="1:28" ht="18" customHeight="1">
      <c r="A7" s="16" t="s">
        <v>29</v>
      </c>
      <c r="B7" s="17">
        <f aca="true" t="shared" si="0" ref="B7:K7">SUM(B13,B16)</f>
        <v>102674</v>
      </c>
      <c r="C7" s="18">
        <f t="shared" si="0"/>
        <v>100926</v>
      </c>
      <c r="D7" s="18">
        <f t="shared" si="0"/>
        <v>95372</v>
      </c>
      <c r="E7" s="18">
        <f t="shared" si="0"/>
        <v>96798</v>
      </c>
      <c r="F7" s="18">
        <f t="shared" si="0"/>
        <v>100111</v>
      </c>
      <c r="G7" s="18">
        <f t="shared" si="0"/>
        <v>104554</v>
      </c>
      <c r="H7" s="18">
        <f t="shared" si="0"/>
        <v>105972</v>
      </c>
      <c r="I7" s="18">
        <f t="shared" si="0"/>
        <v>106913</v>
      </c>
      <c r="J7" s="18">
        <f t="shared" si="0"/>
        <v>106298</v>
      </c>
      <c r="K7" s="18">
        <f t="shared" si="0"/>
        <v>107447</v>
      </c>
      <c r="L7" s="18">
        <f>SUM(L13,L16)</f>
        <v>107848</v>
      </c>
      <c r="M7" s="18">
        <f>SUM(M13,M16)</f>
        <v>108699</v>
      </c>
      <c r="N7" s="18">
        <v>109530</v>
      </c>
      <c r="O7" s="18">
        <f aca="true" t="shared" si="1" ref="O7:AA7">SUM(O9,O11)</f>
        <v>110119</v>
      </c>
      <c r="P7" s="18">
        <f t="shared" si="1"/>
        <v>111982</v>
      </c>
      <c r="Q7" s="18">
        <f t="shared" si="1"/>
        <v>113179</v>
      </c>
      <c r="R7" s="18">
        <f t="shared" si="1"/>
        <v>112576</v>
      </c>
      <c r="S7" s="18">
        <f t="shared" si="1"/>
        <v>112229</v>
      </c>
      <c r="T7" s="18">
        <f t="shared" si="1"/>
        <v>112624</v>
      </c>
      <c r="U7" s="18">
        <f>SUM(U9,U11)</f>
        <v>114116</v>
      </c>
      <c r="V7" s="18">
        <f>SUM(V9,V11)</f>
        <v>112588</v>
      </c>
      <c r="W7" s="18">
        <f>SUM(W9,W11)</f>
        <v>111569</v>
      </c>
      <c r="X7" s="18">
        <f>SUM(X9,X11)</f>
        <v>108802</v>
      </c>
      <c r="Y7" s="18">
        <f>SUM(Y9,Y11)</f>
        <v>106574</v>
      </c>
      <c r="Z7" s="18">
        <f>SUM(Z9,Z11)</f>
        <v>106863</v>
      </c>
      <c r="AA7" s="19">
        <f t="shared" si="1"/>
        <v>107061</v>
      </c>
      <c r="AB7" s="20"/>
    </row>
    <row r="8" spans="1:27" s="15" customFormat="1" ht="18" customHeight="1">
      <c r="A8" s="21" t="s">
        <v>30</v>
      </c>
      <c r="B8" s="22">
        <v>0.4913317879891696</v>
      </c>
      <c r="C8" s="22">
        <v>0.4949467926996017</v>
      </c>
      <c r="D8" s="22">
        <v>0.5020341399991611</v>
      </c>
      <c r="E8" s="22">
        <v>0.5073761854583773</v>
      </c>
      <c r="F8" s="22">
        <v>0.5141293164587308</v>
      </c>
      <c r="G8" s="22">
        <v>0.5174264016680375</v>
      </c>
      <c r="H8" s="22">
        <v>0.5105216472275695</v>
      </c>
      <c r="I8" s="22">
        <v>0.5066923573372742</v>
      </c>
      <c r="J8" s="22">
        <v>0.503</v>
      </c>
      <c r="K8" s="22">
        <v>0.502</v>
      </c>
      <c r="L8" s="22">
        <v>0.51</v>
      </c>
      <c r="M8" s="22">
        <v>0.508</v>
      </c>
      <c r="N8" s="22">
        <v>0.506</v>
      </c>
      <c r="O8" s="22">
        <v>0.503</v>
      </c>
      <c r="P8" s="22">
        <v>0.503</v>
      </c>
      <c r="Q8" s="22">
        <v>0.497</v>
      </c>
      <c r="R8" s="22">
        <v>0.495</v>
      </c>
      <c r="S8" s="22">
        <v>0.495</v>
      </c>
      <c r="T8" s="22">
        <v>0.495</v>
      </c>
      <c r="U8" s="22">
        <v>0.4998</v>
      </c>
      <c r="V8" s="22">
        <v>0.4998</v>
      </c>
      <c r="W8" s="22">
        <v>0.503</v>
      </c>
      <c r="X8" s="22">
        <v>0.5017</v>
      </c>
      <c r="Y8" s="22">
        <v>0.5017</v>
      </c>
      <c r="Z8" s="22">
        <v>0.5032</v>
      </c>
      <c r="AA8" s="23">
        <v>0.491</v>
      </c>
    </row>
    <row r="9" spans="1:29" ht="18" customHeight="1">
      <c r="A9" s="24" t="s">
        <v>31</v>
      </c>
      <c r="B9" s="25">
        <v>53343</v>
      </c>
      <c r="C9" s="26">
        <v>54793</v>
      </c>
      <c r="D9" s="26">
        <v>50936</v>
      </c>
      <c r="E9" s="26">
        <v>51347</v>
      </c>
      <c r="F9" s="26">
        <v>53539</v>
      </c>
      <c r="G9" s="26">
        <v>55570</v>
      </c>
      <c r="H9" s="26">
        <v>56441</v>
      </c>
      <c r="I9" s="26">
        <v>56555</v>
      </c>
      <c r="J9" s="26">
        <v>55985</v>
      </c>
      <c r="K9" s="26">
        <v>56602</v>
      </c>
      <c r="L9" s="26">
        <v>56411</v>
      </c>
      <c r="M9" s="26">
        <v>56292</v>
      </c>
      <c r="N9" s="26">
        <v>56953</v>
      </c>
      <c r="O9" s="26">
        <f aca="true" t="shared" si="2" ref="O9:AA9">SUM(O14,O17)</f>
        <v>57675</v>
      </c>
      <c r="P9" s="26">
        <f t="shared" si="2"/>
        <v>59356</v>
      </c>
      <c r="Q9" s="26">
        <f t="shared" si="2"/>
        <v>60041</v>
      </c>
      <c r="R9" s="26">
        <f t="shared" si="2"/>
        <v>59461</v>
      </c>
      <c r="S9" s="26">
        <f t="shared" si="2"/>
        <v>59350</v>
      </c>
      <c r="T9" s="26">
        <f t="shared" si="2"/>
        <v>58587</v>
      </c>
      <c r="U9" s="26">
        <f>SUM(U14,U17)</f>
        <v>59568</v>
      </c>
      <c r="V9" s="26">
        <f>SUM(V14,V17)</f>
        <v>58641</v>
      </c>
      <c r="W9" s="26">
        <f>SUM(W14,W17)</f>
        <v>58525</v>
      </c>
      <c r="X9" s="26">
        <f>SUM(X14,X17)</f>
        <v>57376</v>
      </c>
      <c r="Y9" s="26">
        <f>SUM(Y14,Y17)</f>
        <v>56032</v>
      </c>
      <c r="Z9" s="27">
        <f>SUM(Z14,Z17)</f>
        <v>56990</v>
      </c>
      <c r="AA9" s="28">
        <f t="shared" si="2"/>
        <v>56997</v>
      </c>
      <c r="AC9" s="29"/>
    </row>
    <row r="10" spans="1:30" ht="18" customHeight="1">
      <c r="A10" s="24" t="s">
        <v>30</v>
      </c>
      <c r="B10" s="30">
        <v>0.4919295877622181</v>
      </c>
      <c r="C10" s="30">
        <v>0.49814757359516726</v>
      </c>
      <c r="D10" s="30">
        <v>0.5109352913460028</v>
      </c>
      <c r="E10" s="30">
        <v>0.5183749780902487</v>
      </c>
      <c r="F10" s="30">
        <v>0.5255234501951849</v>
      </c>
      <c r="G10" s="30">
        <v>0.5273348929278387</v>
      </c>
      <c r="H10" s="30">
        <v>0.5195691075636505</v>
      </c>
      <c r="I10" s="30">
        <v>0.5144195915480506</v>
      </c>
      <c r="J10" s="30">
        <v>0.510118781816558</v>
      </c>
      <c r="K10" s="30">
        <v>0.511</v>
      </c>
      <c r="L10" s="30">
        <v>0.517</v>
      </c>
      <c r="M10" s="30">
        <v>0.515</v>
      </c>
      <c r="N10" s="30">
        <v>0.511</v>
      </c>
      <c r="O10" s="30">
        <v>0.507</v>
      </c>
      <c r="P10" s="30">
        <v>0.509</v>
      </c>
      <c r="Q10" s="30">
        <v>0.505</v>
      </c>
      <c r="R10" s="31">
        <v>0.505</v>
      </c>
      <c r="S10" s="31">
        <v>0.505</v>
      </c>
      <c r="T10" s="30">
        <v>0.503</v>
      </c>
      <c r="U10" s="30">
        <v>0.5048</v>
      </c>
      <c r="V10" s="32">
        <v>0.5066</v>
      </c>
      <c r="W10" s="32">
        <v>0.5082</v>
      </c>
      <c r="X10" s="32">
        <v>0.5058</v>
      </c>
      <c r="Y10" s="32">
        <v>0.5058</v>
      </c>
      <c r="Z10" s="32">
        <v>0.5058</v>
      </c>
      <c r="AA10" s="33">
        <v>0.499</v>
      </c>
      <c r="AC10" s="20"/>
      <c r="AD10" s="20"/>
    </row>
    <row r="11" spans="1:27" ht="18" customHeight="1">
      <c r="A11" s="24" t="s">
        <v>32</v>
      </c>
      <c r="B11" s="26">
        <v>49331</v>
      </c>
      <c r="C11" s="26">
        <v>46133</v>
      </c>
      <c r="D11" s="26">
        <v>44436</v>
      </c>
      <c r="E11" s="26">
        <v>45451</v>
      </c>
      <c r="F11" s="26">
        <v>46572</v>
      </c>
      <c r="G11" s="26">
        <v>48984</v>
      </c>
      <c r="H11" s="26">
        <v>49531</v>
      </c>
      <c r="I11" s="26">
        <v>50358</v>
      </c>
      <c r="J11" s="26">
        <v>50313</v>
      </c>
      <c r="K11" s="26">
        <f>48977+1868</f>
        <v>50845</v>
      </c>
      <c r="L11" s="26">
        <f>49559+1878</f>
        <v>51437</v>
      </c>
      <c r="M11" s="26">
        <v>52407</v>
      </c>
      <c r="N11" s="26">
        <f aca="true" t="shared" si="3" ref="N11:AA11">+N15+N18</f>
        <v>52577</v>
      </c>
      <c r="O11" s="26">
        <f t="shared" si="3"/>
        <v>52444</v>
      </c>
      <c r="P11" s="26">
        <f t="shared" si="3"/>
        <v>52626</v>
      </c>
      <c r="Q11" s="26">
        <f t="shared" si="3"/>
        <v>53138</v>
      </c>
      <c r="R11" s="26">
        <f t="shared" si="3"/>
        <v>53115</v>
      </c>
      <c r="S11" s="26">
        <f t="shared" si="3"/>
        <v>52879</v>
      </c>
      <c r="T11" s="26">
        <f t="shared" si="3"/>
        <v>54037</v>
      </c>
      <c r="U11" s="26">
        <f>+U15+U18</f>
        <v>54548</v>
      </c>
      <c r="V11" s="26">
        <f>+V15+V18</f>
        <v>53947</v>
      </c>
      <c r="W11" s="26">
        <f>+W15+W18</f>
        <v>53044</v>
      </c>
      <c r="X11" s="26">
        <f>+X15+X18</f>
        <v>51426</v>
      </c>
      <c r="Y11" s="26">
        <f>+Y15+Y18</f>
        <v>50542</v>
      </c>
      <c r="Z11" s="27">
        <f>+Z15+Z18</f>
        <v>49873</v>
      </c>
      <c r="AA11" s="28">
        <f t="shared" si="3"/>
        <v>50064</v>
      </c>
    </row>
    <row r="12" spans="1:30" ht="18" customHeight="1">
      <c r="A12" s="34" t="s">
        <v>30</v>
      </c>
      <c r="B12" s="30">
        <v>0.4906853702539985</v>
      </c>
      <c r="C12" s="30">
        <v>0.4911451672338673</v>
      </c>
      <c r="D12" s="30">
        <v>0.49183094788009724</v>
      </c>
      <c r="E12" s="30">
        <v>0.4949506061472795</v>
      </c>
      <c r="F12" s="30">
        <v>0.5010306622004638</v>
      </c>
      <c r="G12" s="30">
        <v>0.5061856932876041</v>
      </c>
      <c r="H12" s="30">
        <v>0.5002119884516767</v>
      </c>
      <c r="I12" s="30">
        <v>0.4980142181977044</v>
      </c>
      <c r="J12" s="30">
        <v>0.49516029654363686</v>
      </c>
      <c r="K12" s="30">
        <v>0.493</v>
      </c>
      <c r="L12" s="30">
        <v>0.501</v>
      </c>
      <c r="M12" s="30">
        <v>0.5</v>
      </c>
      <c r="N12" s="30">
        <v>0.5</v>
      </c>
      <c r="O12" s="30">
        <v>0.498</v>
      </c>
      <c r="P12" s="30">
        <v>0.496</v>
      </c>
      <c r="Q12" s="30">
        <v>0.488</v>
      </c>
      <c r="R12" s="31">
        <v>0.485</v>
      </c>
      <c r="S12" s="31">
        <v>0.485</v>
      </c>
      <c r="T12" s="30">
        <v>0.491</v>
      </c>
      <c r="U12" s="30">
        <v>0.4945</v>
      </c>
      <c r="V12" s="32">
        <v>0.4992</v>
      </c>
      <c r="W12" s="32">
        <v>0.4973</v>
      </c>
      <c r="X12" s="32">
        <v>0.4972</v>
      </c>
      <c r="Y12" s="32">
        <v>0.4972</v>
      </c>
      <c r="Z12" s="32">
        <v>0.4972</v>
      </c>
      <c r="AA12" s="33">
        <v>0.482</v>
      </c>
      <c r="AC12" s="20"/>
      <c r="AD12" s="20"/>
    </row>
    <row r="13" spans="1:27" ht="18" customHeight="1">
      <c r="A13" s="16" t="s">
        <v>33</v>
      </c>
      <c r="B13" s="17">
        <f aca="true" t="shared" si="4" ref="B13:I13">SUM(B14:B15)</f>
        <v>33465</v>
      </c>
      <c r="C13" s="18">
        <f t="shared" si="4"/>
        <v>32530</v>
      </c>
      <c r="D13" s="18">
        <f t="shared" si="4"/>
        <v>31229</v>
      </c>
      <c r="E13" s="18">
        <f t="shared" si="4"/>
        <v>32447</v>
      </c>
      <c r="F13" s="18">
        <f t="shared" si="4"/>
        <v>33401</v>
      </c>
      <c r="G13" s="18">
        <f t="shared" si="4"/>
        <v>33880</v>
      </c>
      <c r="H13" s="18">
        <f t="shared" si="4"/>
        <v>34247</v>
      </c>
      <c r="I13" s="18">
        <f t="shared" si="4"/>
        <v>34279</v>
      </c>
      <c r="J13" s="18">
        <f aca="true" t="shared" si="5" ref="J13:AA13">SUM(J14:J15)</f>
        <v>33688</v>
      </c>
      <c r="K13" s="18">
        <f t="shared" si="5"/>
        <v>34090</v>
      </c>
      <c r="L13" s="18">
        <f t="shared" si="5"/>
        <v>34840</v>
      </c>
      <c r="M13" s="18">
        <f t="shared" si="5"/>
        <v>34861</v>
      </c>
      <c r="N13" s="18">
        <f t="shared" si="5"/>
        <v>34378</v>
      </c>
      <c r="O13" s="18">
        <f t="shared" si="5"/>
        <v>35189</v>
      </c>
      <c r="P13" s="18">
        <f t="shared" si="5"/>
        <v>36044</v>
      </c>
      <c r="Q13" s="18">
        <f t="shared" si="5"/>
        <v>36036</v>
      </c>
      <c r="R13" s="18">
        <f t="shared" si="5"/>
        <v>35196</v>
      </c>
      <c r="S13" s="18">
        <f t="shared" si="5"/>
        <v>35913</v>
      </c>
      <c r="T13" s="18">
        <f t="shared" si="5"/>
        <v>36152</v>
      </c>
      <c r="U13" s="18">
        <f>SUM(U14:U15)</f>
        <v>36953</v>
      </c>
      <c r="V13" s="18">
        <f>SUM(V14:V15)</f>
        <v>34464</v>
      </c>
      <c r="W13" s="18">
        <f>SUM(W14:W15)</f>
        <v>35041</v>
      </c>
      <c r="X13" s="18">
        <f>SUM(X14:X15)</f>
        <v>35159</v>
      </c>
      <c r="Y13" s="18">
        <f>SUM(Y14:Y15)</f>
        <v>34593</v>
      </c>
      <c r="Z13" s="18">
        <f>SUM(Z14:Z15)</f>
        <v>33992</v>
      </c>
      <c r="AA13" s="19">
        <f t="shared" si="5"/>
        <v>33378</v>
      </c>
    </row>
    <row r="14" spans="1:31" ht="18" customHeight="1">
      <c r="A14" s="24" t="s">
        <v>31</v>
      </c>
      <c r="B14" s="35">
        <v>17422</v>
      </c>
      <c r="C14" s="26">
        <v>17585</v>
      </c>
      <c r="D14" s="26">
        <v>16992</v>
      </c>
      <c r="E14" s="26">
        <v>17367</v>
      </c>
      <c r="F14" s="26">
        <v>18070</v>
      </c>
      <c r="G14" s="26">
        <v>17821</v>
      </c>
      <c r="H14" s="26">
        <v>18283</v>
      </c>
      <c r="I14" s="26">
        <v>18036</v>
      </c>
      <c r="J14" s="26">
        <v>17689</v>
      </c>
      <c r="K14" s="26">
        <v>17757</v>
      </c>
      <c r="L14" s="26">
        <v>18111</v>
      </c>
      <c r="M14" s="26">
        <v>17640</v>
      </c>
      <c r="N14" s="26">
        <v>18168</v>
      </c>
      <c r="O14" s="26">
        <v>18763</v>
      </c>
      <c r="P14" s="26">
        <v>19264</v>
      </c>
      <c r="Q14" s="26">
        <v>18819</v>
      </c>
      <c r="R14" s="26">
        <v>18274</v>
      </c>
      <c r="S14" s="26">
        <v>18923</v>
      </c>
      <c r="T14" s="26">
        <v>18224</v>
      </c>
      <c r="U14" s="26">
        <v>19424</v>
      </c>
      <c r="V14" s="26">
        <v>18271</v>
      </c>
      <c r="W14" s="26">
        <v>18321</v>
      </c>
      <c r="X14" s="26">
        <v>18690</v>
      </c>
      <c r="Y14" s="26">
        <v>18478</v>
      </c>
      <c r="Z14" s="27">
        <v>18175</v>
      </c>
      <c r="AA14" s="28">
        <v>17803</v>
      </c>
      <c r="AC14" s="20"/>
      <c r="AD14" s="20"/>
      <c r="AE14" s="20"/>
    </row>
    <row r="15" spans="1:27" ht="18" customHeight="1">
      <c r="A15" s="24" t="s">
        <v>32</v>
      </c>
      <c r="B15" s="35">
        <v>16043</v>
      </c>
      <c r="C15" s="26">
        <v>14945</v>
      </c>
      <c r="D15" s="26">
        <v>14237</v>
      </c>
      <c r="E15" s="26">
        <v>15080</v>
      </c>
      <c r="F15" s="26">
        <v>15331</v>
      </c>
      <c r="G15" s="26">
        <v>16059</v>
      </c>
      <c r="H15" s="26">
        <v>15964</v>
      </c>
      <c r="I15" s="26">
        <v>16243</v>
      </c>
      <c r="J15" s="26">
        <v>15999</v>
      </c>
      <c r="K15" s="26">
        <f>15821+512</f>
        <v>16333</v>
      </c>
      <c r="L15" s="26">
        <f>16121+608</f>
        <v>16729</v>
      </c>
      <c r="M15" s="26">
        <v>17221</v>
      </c>
      <c r="N15" s="26">
        <v>16210</v>
      </c>
      <c r="O15" s="26">
        <v>16426</v>
      </c>
      <c r="P15" s="26">
        <v>16780</v>
      </c>
      <c r="Q15" s="26">
        <v>17217</v>
      </c>
      <c r="R15" s="26">
        <v>16922</v>
      </c>
      <c r="S15" s="26">
        <f>16153+837</f>
        <v>16990</v>
      </c>
      <c r="T15" s="26">
        <v>17928</v>
      </c>
      <c r="U15" s="26">
        <v>17529</v>
      </c>
      <c r="V15" s="26">
        <v>16193</v>
      </c>
      <c r="W15" s="26">
        <v>16720</v>
      </c>
      <c r="X15" s="26">
        <v>16469</v>
      </c>
      <c r="Y15" s="26">
        <v>16115</v>
      </c>
      <c r="Z15" s="27">
        <f>15247+570</f>
        <v>15817</v>
      </c>
      <c r="AA15" s="28">
        <v>15575</v>
      </c>
    </row>
    <row r="16" spans="1:27" ht="18" customHeight="1">
      <c r="A16" s="16" t="s">
        <v>34</v>
      </c>
      <c r="B16" s="17">
        <f aca="true" t="shared" si="6" ref="B16:AA16">SUM(B17:B18)</f>
        <v>69209</v>
      </c>
      <c r="C16" s="18">
        <f t="shared" si="6"/>
        <v>68396</v>
      </c>
      <c r="D16" s="18">
        <f t="shared" si="6"/>
        <v>64143</v>
      </c>
      <c r="E16" s="18">
        <f t="shared" si="6"/>
        <v>64351</v>
      </c>
      <c r="F16" s="18">
        <f t="shared" si="6"/>
        <v>66710</v>
      </c>
      <c r="G16" s="18">
        <f t="shared" si="6"/>
        <v>70674</v>
      </c>
      <c r="H16" s="18">
        <f t="shared" si="6"/>
        <v>71725</v>
      </c>
      <c r="I16" s="18">
        <f t="shared" si="6"/>
        <v>72634</v>
      </c>
      <c r="J16" s="18">
        <f t="shared" si="6"/>
        <v>72610</v>
      </c>
      <c r="K16" s="18">
        <f t="shared" si="6"/>
        <v>73357</v>
      </c>
      <c r="L16" s="18">
        <f t="shared" si="6"/>
        <v>73008</v>
      </c>
      <c r="M16" s="18">
        <f t="shared" si="6"/>
        <v>73838</v>
      </c>
      <c r="N16" s="18">
        <f t="shared" si="6"/>
        <v>75152</v>
      </c>
      <c r="O16" s="18">
        <f t="shared" si="6"/>
        <v>74930</v>
      </c>
      <c r="P16" s="18">
        <f t="shared" si="6"/>
        <v>75938</v>
      </c>
      <c r="Q16" s="18">
        <f t="shared" si="6"/>
        <v>77143</v>
      </c>
      <c r="R16" s="18">
        <f t="shared" si="6"/>
        <v>77380</v>
      </c>
      <c r="S16" s="18">
        <f t="shared" si="6"/>
        <v>76316</v>
      </c>
      <c r="T16" s="18">
        <f t="shared" si="6"/>
        <v>76472</v>
      </c>
      <c r="U16" s="18">
        <f>SUM(U17:U18)</f>
        <v>77163</v>
      </c>
      <c r="V16" s="18">
        <f>SUM(V17:V18)</f>
        <v>78124</v>
      </c>
      <c r="W16" s="18">
        <f>SUM(W17:W18)</f>
        <v>76528</v>
      </c>
      <c r="X16" s="18">
        <f>SUM(X17:X18)</f>
        <v>73643</v>
      </c>
      <c r="Y16" s="18">
        <f>SUM(Y17:Y18)</f>
        <v>71981</v>
      </c>
      <c r="Z16" s="18">
        <f>SUM(Z17:Z18)</f>
        <v>72871</v>
      </c>
      <c r="AA16" s="19">
        <f t="shared" si="6"/>
        <v>73683</v>
      </c>
    </row>
    <row r="17" spans="1:27" ht="18" customHeight="1">
      <c r="A17" s="24" t="s">
        <v>31</v>
      </c>
      <c r="B17" s="35">
        <v>35921</v>
      </c>
      <c r="C17" s="26">
        <v>37208</v>
      </c>
      <c r="D17" s="26">
        <v>33944</v>
      </c>
      <c r="E17" s="26">
        <v>33980</v>
      </c>
      <c r="F17" s="26">
        <v>35469</v>
      </c>
      <c r="G17" s="26">
        <v>37749</v>
      </c>
      <c r="H17" s="26">
        <v>38158</v>
      </c>
      <c r="I17" s="26">
        <v>38519</v>
      </c>
      <c r="J17" s="26">
        <v>38296</v>
      </c>
      <c r="K17" s="26">
        <v>38845</v>
      </c>
      <c r="L17" s="26">
        <v>38300</v>
      </c>
      <c r="M17" s="26">
        <v>38652</v>
      </c>
      <c r="N17" s="26">
        <v>38785</v>
      </c>
      <c r="O17" s="26">
        <v>38912</v>
      </c>
      <c r="P17" s="26">
        <v>40092</v>
      </c>
      <c r="Q17" s="26">
        <v>41222</v>
      </c>
      <c r="R17" s="26">
        <v>41187</v>
      </c>
      <c r="S17" s="26">
        <v>40427</v>
      </c>
      <c r="T17" s="26">
        <v>40363</v>
      </c>
      <c r="U17" s="26">
        <v>40144</v>
      </c>
      <c r="V17" s="26">
        <v>40370</v>
      </c>
      <c r="W17" s="26">
        <v>40204</v>
      </c>
      <c r="X17" s="26">
        <v>38686</v>
      </c>
      <c r="Y17" s="26">
        <v>37554</v>
      </c>
      <c r="Z17" s="27">
        <v>38815</v>
      </c>
      <c r="AA17" s="28">
        <v>39194</v>
      </c>
    </row>
    <row r="18" spans="1:27" ht="18" customHeight="1">
      <c r="A18" s="24" t="s">
        <v>32</v>
      </c>
      <c r="B18" s="35">
        <v>33288</v>
      </c>
      <c r="C18" s="26">
        <v>31188</v>
      </c>
      <c r="D18" s="26">
        <v>30199</v>
      </c>
      <c r="E18" s="26">
        <v>30371</v>
      </c>
      <c r="F18" s="26">
        <v>31241</v>
      </c>
      <c r="G18" s="26">
        <v>32925</v>
      </c>
      <c r="H18" s="26">
        <v>33567</v>
      </c>
      <c r="I18" s="26">
        <v>34115</v>
      </c>
      <c r="J18" s="26">
        <v>34314</v>
      </c>
      <c r="K18" s="26">
        <f>33156+1356</f>
        <v>34512</v>
      </c>
      <c r="L18" s="26">
        <v>34708</v>
      </c>
      <c r="M18" s="26">
        <v>35186</v>
      </c>
      <c r="N18" s="26">
        <v>36367</v>
      </c>
      <c r="O18" s="26">
        <v>36018</v>
      </c>
      <c r="P18" s="26">
        <v>35846</v>
      </c>
      <c r="Q18" s="26">
        <v>35921</v>
      </c>
      <c r="R18" s="26">
        <v>36193</v>
      </c>
      <c r="S18" s="26">
        <f>34432+1457</f>
        <v>35889</v>
      </c>
      <c r="T18" s="26">
        <v>36109</v>
      </c>
      <c r="U18" s="26">
        <v>37019</v>
      </c>
      <c r="V18" s="26">
        <v>37754</v>
      </c>
      <c r="W18" s="26">
        <v>36324</v>
      </c>
      <c r="X18" s="26">
        <v>34957</v>
      </c>
      <c r="Y18" s="26">
        <v>34427</v>
      </c>
      <c r="Z18" s="27">
        <f>32714+1342</f>
        <v>34056</v>
      </c>
      <c r="AA18" s="28">
        <v>34489</v>
      </c>
    </row>
    <row r="19" spans="1:27" ht="12.75">
      <c r="A19" s="36"/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8"/>
      <c r="T19" s="38"/>
      <c r="U19" s="38"/>
      <c r="V19" s="37"/>
      <c r="W19" s="37"/>
      <c r="X19" s="37"/>
      <c r="Y19" s="37"/>
      <c r="Z19" s="37"/>
      <c r="AA19" s="39"/>
    </row>
    <row r="20" spans="1:27" ht="12" customHeight="1">
      <c r="A20" s="40" t="s">
        <v>35</v>
      </c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/>
      <c r="T20" s="42"/>
      <c r="U20" s="42"/>
      <c r="V20" s="41"/>
      <c r="W20" s="41"/>
      <c r="X20" s="41"/>
      <c r="Y20" s="41"/>
      <c r="Z20" s="41"/>
      <c r="AA20" s="43"/>
    </row>
    <row r="21" spans="2:9" ht="12" customHeight="1">
      <c r="B21" s="44"/>
      <c r="C21" s="45"/>
      <c r="D21" s="45"/>
      <c r="E21" s="45"/>
      <c r="F21" s="45"/>
      <c r="G21" s="45"/>
      <c r="H21" s="45"/>
      <c r="I21" s="45"/>
    </row>
    <row r="22" spans="1:21" ht="12" customHeight="1">
      <c r="A22" s="44" t="s">
        <v>36</v>
      </c>
      <c r="B22" s="44"/>
      <c r="C22" s="45"/>
      <c r="D22" s="45"/>
      <c r="E22" s="45"/>
      <c r="F22" s="45"/>
      <c r="G22" s="45"/>
      <c r="H22" s="45"/>
      <c r="I22" s="45"/>
      <c r="S22" s="2"/>
      <c r="T22" s="2"/>
      <c r="U22" s="2"/>
    </row>
    <row r="23" spans="1:37" ht="12.75">
      <c r="A23" s="48" t="s">
        <v>37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D23" s="49"/>
      <c r="AE23" s="50"/>
      <c r="AF23" s="50"/>
      <c r="AG23" s="50"/>
      <c r="AH23" s="50"/>
      <c r="AI23" s="50"/>
      <c r="AJ23" s="50"/>
      <c r="AK23" s="50"/>
    </row>
    <row r="24" spans="1:37" ht="12.75">
      <c r="A24" s="48" t="s">
        <v>38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K24" s="51"/>
    </row>
    <row r="25" spans="3:27" ht="12.75"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  <c r="T25" s="42"/>
      <c r="U25" s="42"/>
      <c r="V25" s="41"/>
      <c r="W25" s="41"/>
      <c r="X25" s="41"/>
      <c r="Y25" s="41"/>
      <c r="Z25" s="41"/>
      <c r="AA25" s="43"/>
    </row>
    <row r="26" spans="2:37" ht="12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3"/>
      <c r="AD26" s="49"/>
      <c r="AE26" s="50"/>
      <c r="AF26" s="50"/>
      <c r="AG26" s="50"/>
      <c r="AH26" s="50"/>
      <c r="AI26" s="50"/>
      <c r="AJ26" s="50"/>
      <c r="AK26" s="50"/>
    </row>
    <row r="27" spans="3:37" ht="12.75">
      <c r="C27" s="54"/>
      <c r="D27" s="54"/>
      <c r="E27" s="54"/>
      <c r="F27" s="54"/>
      <c r="G27" s="54"/>
      <c r="H27" s="54"/>
      <c r="I27" s="54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3"/>
      <c r="AD27" s="49"/>
      <c r="AE27" s="50"/>
      <c r="AF27" s="50"/>
      <c r="AG27" s="50"/>
      <c r="AH27" s="50"/>
      <c r="AI27" s="50"/>
      <c r="AJ27" s="50"/>
      <c r="AK27" s="50"/>
    </row>
    <row r="28" spans="3:27" ht="12.75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55"/>
      <c r="Y28" s="41"/>
      <c r="Z28" s="41"/>
      <c r="AA28" s="43"/>
    </row>
    <row r="29" spans="3:9" ht="12.75">
      <c r="C29" s="51"/>
      <c r="D29" s="51"/>
      <c r="E29" s="51"/>
      <c r="F29" s="51"/>
      <c r="G29" s="51"/>
      <c r="H29" s="51"/>
      <c r="I29" s="51"/>
    </row>
    <row r="30" ht="12.75">
      <c r="AF30" s="41"/>
    </row>
    <row r="31" spans="1:32" ht="12.75">
      <c r="A31" s="46"/>
      <c r="B31" s="46"/>
      <c r="C31" s="56"/>
      <c r="D31" s="56"/>
      <c r="E31" s="56"/>
      <c r="F31" s="56"/>
      <c r="G31" s="56"/>
      <c r="H31" s="56"/>
      <c r="I31" s="56"/>
      <c r="J31" s="46"/>
      <c r="K31" s="46"/>
      <c r="L31" s="46"/>
      <c r="M31" s="46"/>
      <c r="N31" s="46"/>
      <c r="O31" s="46"/>
      <c r="P31" s="46"/>
      <c r="Q31" s="46"/>
      <c r="R31" s="46"/>
      <c r="V31" s="46"/>
      <c r="AF31" s="41"/>
    </row>
    <row r="32" spans="3:21" ht="12.75">
      <c r="C32" s="57"/>
      <c r="D32" s="57"/>
      <c r="E32" s="57"/>
      <c r="F32" s="57"/>
      <c r="G32" s="57"/>
      <c r="H32" s="57"/>
      <c r="I32" s="57"/>
      <c r="S32" s="2"/>
      <c r="T32" s="2"/>
      <c r="U32" s="2"/>
    </row>
    <row r="33" spans="3:9" ht="12.75">
      <c r="C33" s="57"/>
      <c r="D33" s="57"/>
      <c r="E33" s="57"/>
      <c r="F33" s="57"/>
      <c r="G33" s="57"/>
      <c r="H33" s="57"/>
      <c r="I33" s="57"/>
    </row>
    <row r="34" spans="3:21" ht="12.75">
      <c r="C34" s="57"/>
      <c r="D34" s="57"/>
      <c r="E34" s="57"/>
      <c r="F34" s="57"/>
      <c r="G34" s="57"/>
      <c r="H34" s="57"/>
      <c r="I34" s="57"/>
      <c r="S34" s="2"/>
      <c r="T34" s="2"/>
      <c r="U34" s="2"/>
    </row>
    <row r="35" spans="3:9" ht="12.75">
      <c r="C35" s="57"/>
      <c r="D35" s="57"/>
      <c r="E35" s="57"/>
      <c r="F35" s="57"/>
      <c r="G35" s="57"/>
      <c r="H35" s="57"/>
      <c r="I35" s="57"/>
    </row>
    <row r="36" spans="3:9" ht="12.75">
      <c r="C36" s="57"/>
      <c r="D36" s="57"/>
      <c r="E36" s="57"/>
      <c r="F36" s="57"/>
      <c r="G36" s="57"/>
      <c r="H36" s="57"/>
      <c r="I36" s="57"/>
    </row>
    <row r="37" spans="3:27" s="46" customFormat="1" ht="12.75">
      <c r="C37" s="56"/>
      <c r="D37" s="56"/>
      <c r="E37" s="56"/>
      <c r="F37" s="56"/>
      <c r="G37" s="56"/>
      <c r="H37" s="56"/>
      <c r="I37" s="56"/>
      <c r="W37" s="2"/>
      <c r="X37" s="2"/>
      <c r="Y37" s="2"/>
      <c r="Z37" s="2"/>
      <c r="AA37" s="47"/>
    </row>
    <row r="38" spans="3:27" s="46" customFormat="1" ht="12.75">
      <c r="C38" s="56"/>
      <c r="D38" s="56"/>
      <c r="E38" s="56"/>
      <c r="F38" s="56"/>
      <c r="G38" s="56"/>
      <c r="H38" s="56"/>
      <c r="I38" s="56"/>
      <c r="W38" s="2"/>
      <c r="X38" s="2"/>
      <c r="Y38" s="2"/>
      <c r="Z38" s="2"/>
      <c r="AA38" s="47"/>
    </row>
    <row r="39" spans="3:9" ht="12.75">
      <c r="C39" s="57"/>
      <c r="D39" s="57"/>
      <c r="E39" s="57"/>
      <c r="F39" s="57"/>
      <c r="G39" s="57"/>
      <c r="H39" s="57"/>
      <c r="I39" s="57"/>
    </row>
    <row r="40" spans="3:9" ht="12.75">
      <c r="C40" s="57"/>
      <c r="D40" s="57"/>
      <c r="E40" s="57"/>
      <c r="F40" s="57"/>
      <c r="G40" s="57"/>
      <c r="H40" s="57"/>
      <c r="I40" s="57"/>
    </row>
  </sheetData>
  <sheetProtection/>
  <mergeCells count="5">
    <mergeCell ref="A1:AA1"/>
    <mergeCell ref="A3:AA3"/>
    <mergeCell ref="A4:AA4"/>
    <mergeCell ref="A23:AA23"/>
    <mergeCell ref="A24:AA2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2024-05-03T19:58:25Z</dcterms:created>
  <dcterms:modified xsi:type="dcterms:W3CDTF">2024-05-03T19:58:40Z</dcterms:modified>
  <cp:category/>
  <cp:version/>
  <cp:contentType/>
  <cp:contentStatus/>
</cp:coreProperties>
</file>